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255" windowHeight="6735" activeTab="1"/>
  </bookViews>
  <sheets>
    <sheet name="32.5 hours per week" sheetId="1" r:id="rId1"/>
    <sheet name="37.5 hours per week" sheetId="2" r:id="rId2"/>
    <sheet name="38 hours per week" sheetId="3" r:id="rId3"/>
    <sheet name="40 hours per week" sheetId="4" r:id="rId4"/>
  </sheets>
  <definedNames/>
  <calcPr fullCalcOnLoad="1"/>
</workbook>
</file>

<file path=xl/sharedStrings.xml><?xml version="1.0" encoding="utf-8"?>
<sst xmlns="http://schemas.openxmlformats.org/spreadsheetml/2006/main" count="520" uniqueCount="66">
  <si>
    <t xml:space="preserve">Contract Rates for </t>
  </si>
  <si>
    <t>hours per week</t>
  </si>
  <si>
    <t>Hours/day</t>
  </si>
  <si>
    <t>Days/week</t>
  </si>
  <si>
    <t>Total annual hours</t>
  </si>
  <si>
    <t>weeks</t>
  </si>
  <si>
    <t>=</t>
  </si>
  <si>
    <t>hours</t>
  </si>
  <si>
    <t>Deductions</t>
  </si>
  <si>
    <t>Public holidays</t>
  </si>
  <si>
    <t>days</t>
  </si>
  <si>
    <t>Annual Leave</t>
  </si>
  <si>
    <t>Long Service Leave</t>
  </si>
  <si>
    <t>Sick Leave</t>
  </si>
  <si>
    <t>Total Deductions</t>
  </si>
  <si>
    <t>Productive Balances</t>
  </si>
  <si>
    <t>Long term work</t>
  </si>
  <si>
    <t>%</t>
  </si>
  <si>
    <t>Superannuation</t>
  </si>
  <si>
    <t>Target Annual Salary</t>
  </si>
  <si>
    <t>$</t>
  </si>
  <si>
    <t>Short term contract rate</t>
  </si>
  <si>
    <t>/hour</t>
  </si>
  <si>
    <t>Long term contract rate</t>
  </si>
  <si>
    <t>Contract Rates for</t>
  </si>
  <si>
    <t>Misc. Leave</t>
  </si>
  <si>
    <t>Professional Development</t>
  </si>
  <si>
    <t>Termination/Redundancy</t>
  </si>
  <si>
    <t>Accident Cover</t>
  </si>
  <si>
    <t>Professional Indemnity</t>
  </si>
  <si>
    <t>Short term work</t>
  </si>
  <si>
    <t>(20% deduction)</t>
  </si>
  <si>
    <t>GST (10% where applicable)</t>
  </si>
  <si>
    <t>Short term contract</t>
  </si>
  <si>
    <t>Long term contract</t>
  </si>
  <si>
    <t>Newspapers</t>
  </si>
  <si>
    <t>Advertising</t>
  </si>
  <si>
    <t>Computer Consumables</t>
  </si>
  <si>
    <t>Stationery</t>
  </si>
  <si>
    <t>Postage</t>
  </si>
  <si>
    <t>Plotting Consumables</t>
  </si>
  <si>
    <t>Other Office Expenses</t>
  </si>
  <si>
    <t>Reference Books &amp; Journals</t>
  </si>
  <si>
    <t>Travel</t>
  </si>
  <si>
    <t>Electricity</t>
  </si>
  <si>
    <t>Telephone</t>
  </si>
  <si>
    <t>Charged Rate (exc. GST)</t>
  </si>
  <si>
    <t>Charged Rate (inc. GST)</t>
  </si>
  <si>
    <t>Maintenance Contracts (Computer)</t>
  </si>
  <si>
    <t>Software Upgrades (Computer)</t>
  </si>
  <si>
    <t>Hardware Upgrades (Computer)</t>
  </si>
  <si>
    <t>Insurance (Vehicle)</t>
  </si>
  <si>
    <t>Registration (Vehicle)</t>
  </si>
  <si>
    <t>Fuel (Vehicle)</t>
  </si>
  <si>
    <t>Repairs &amp; Maintenance (Vehicle)</t>
  </si>
  <si>
    <t>Finance/Depreciation (Vehicle)</t>
  </si>
  <si>
    <t>Subscriptions (ISP/Domain Name)</t>
  </si>
  <si>
    <t>Insurance (Contents)</t>
  </si>
  <si>
    <t>Total on-costs</t>
  </si>
  <si>
    <t>WAI Engineering Contract Rate Calculator</t>
  </si>
  <si>
    <t>Association / Union Dues</t>
  </si>
  <si>
    <t>Administrative (Non-Billable work) Allowance</t>
  </si>
  <si>
    <t>On-costs (allowances per employee)</t>
  </si>
  <si>
    <t xml:space="preserve">Other Costs - Budgeted (exc. GST per employee) </t>
  </si>
  <si>
    <t>Other Costs - Budgeted (exc. GST per employee)</t>
  </si>
  <si>
    <t>Total Other Costs - Budgeted (exc. GST per employee)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</si>
</sst>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 &quot;#,##0;\-&quot;$ &quot;#,##0"/>
    <numFmt numFmtId="165" formatCode="&quot;$ &quot;#,##0;[Red]\-&quot;$ &quot;#,##0"/>
    <numFmt numFmtId="166" formatCode="&quot;$ &quot;#,##0.00;\-&quot;$ &quot;#,##0.00"/>
    <numFmt numFmtId="167" formatCode="&quot;$ &quot;#,##0.00;[Red]\-&quot;$ &quot;#,##0.00"/>
    <numFmt numFmtId="168" formatCode="_-&quot;$ &quot;* #,##0_-;\-&quot;$ &quot;* #,##0_-;_-&quot;$ &quot;* &quot;-&quot;_-;_-@_-"/>
    <numFmt numFmtId="169" formatCode="_-&quot;$ &quot;* #,##0.00_-;\-&quot;$ &quot;* #,##0.00_-;_-&quot;$ 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2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2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0" fillId="2" borderId="0" xfId="0" applyNumberFormat="1" applyFill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2" fontId="0" fillId="0" borderId="1" xfId="0" applyNumberFormat="1" applyBorder="1" applyAlignment="1" applyProtection="1">
      <alignment/>
      <protection locked="0"/>
    </xf>
    <xf numFmtId="4" fontId="0" fillId="0" borderId="1" xfId="0" applyNumberFormat="1" applyBorder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4" fontId="0" fillId="2" borderId="0" xfId="0" applyNumberFormat="1" applyFill="1" applyAlignment="1" applyProtection="1">
      <alignment/>
      <protection locked="0"/>
    </xf>
    <xf numFmtId="4" fontId="0" fillId="3" borderId="0" xfId="0" applyNumberFormat="1" applyFill="1" applyAlignment="1" applyProtection="1">
      <alignment/>
      <protection locked="0"/>
    </xf>
    <xf numFmtId="4" fontId="0" fillId="0" borderId="0" xfId="0" applyNumberFormat="1" applyFont="1" applyAlignment="1" applyProtection="1">
      <alignment/>
      <protection locked="0"/>
    </xf>
    <xf numFmtId="4" fontId="0" fillId="2" borderId="0" xfId="0" applyNumberFormat="1" applyFont="1" applyFill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0" fillId="0" borderId="0" xfId="0" applyFont="1" applyAlignment="1" applyProtection="1">
      <alignment horizontal="left" indent="1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4" fontId="5" fillId="2" borderId="0" xfId="0" applyNumberFormat="1" applyFont="1" applyFill="1" applyAlignment="1" applyProtection="1">
      <alignment/>
      <protection locked="0"/>
    </xf>
    <xf numFmtId="4" fontId="5" fillId="2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1">
      <pane ySplit="3" topLeftCell="BM4" activePane="bottomLeft" state="frozen"/>
      <selection pane="topLeft" activeCell="A1" sqref="A1"/>
      <selection pane="bottomLeft" activeCell="E33" sqref="E33"/>
    </sheetView>
  </sheetViews>
  <sheetFormatPr defaultColWidth="9.140625" defaultRowHeight="12.75"/>
  <cols>
    <col min="1" max="1" width="50.7109375" style="2" customWidth="1"/>
    <col min="2" max="2" width="8.28125" style="2" customWidth="1"/>
    <col min="3" max="3" width="6.28125" style="2" customWidth="1"/>
    <col min="4" max="4" width="2.140625" style="2" customWidth="1"/>
    <col min="5" max="5" width="10.7109375" style="16" customWidth="1"/>
    <col min="6" max="6" width="5.57421875" style="2" customWidth="1"/>
    <col min="7" max="16384" width="9.140625" style="2" customWidth="1"/>
  </cols>
  <sheetData>
    <row r="1" spans="1:13" s="10" customFormat="1" ht="26.25">
      <c r="A1" s="23" t="s">
        <v>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6" s="12" customFormat="1" ht="18">
      <c r="A2" s="11" t="s">
        <v>24</v>
      </c>
      <c r="B2" s="25">
        <f>B4*B5</f>
        <v>32.5</v>
      </c>
      <c r="C2" s="24" t="s">
        <v>1</v>
      </c>
      <c r="D2" s="24"/>
      <c r="E2" s="24"/>
      <c r="F2" s="24"/>
    </row>
    <row r="3" spans="2:5" s="9" customFormat="1" ht="13.5" thickBot="1">
      <c r="B3" s="14"/>
      <c r="E3" s="15"/>
    </row>
    <row r="4" spans="1:2" ht="12.75">
      <c r="A4" s="2" t="s">
        <v>2</v>
      </c>
      <c r="B4" s="3">
        <v>6.5</v>
      </c>
    </row>
    <row r="5" spans="1:2" ht="12.75">
      <c r="A5" s="2" t="s">
        <v>3</v>
      </c>
      <c r="B5" s="3">
        <v>5</v>
      </c>
    </row>
    <row r="6" ht="12.75">
      <c r="B6" s="3"/>
    </row>
    <row r="7" spans="1:6" ht="12.75">
      <c r="A7" s="2" t="s">
        <v>4</v>
      </c>
      <c r="B7" s="3">
        <v>52</v>
      </c>
      <c r="C7" s="2" t="s">
        <v>5</v>
      </c>
      <c r="D7" s="2" t="s">
        <v>6</v>
      </c>
      <c r="E7" s="17">
        <f>B7*B4*B5</f>
        <v>1690</v>
      </c>
      <c r="F7" s="2" t="s">
        <v>7</v>
      </c>
    </row>
    <row r="8" ht="12.75">
      <c r="B8" s="3"/>
    </row>
    <row r="9" spans="1:2" ht="12.75">
      <c r="A9" s="1" t="s">
        <v>8</v>
      </c>
      <c r="B9" s="3"/>
    </row>
    <row r="10" spans="1:6" ht="12.75">
      <c r="A10" s="2" t="s">
        <v>9</v>
      </c>
      <c r="B10" s="3">
        <v>12</v>
      </c>
      <c r="C10" s="2" t="s">
        <v>10</v>
      </c>
      <c r="D10" s="2" t="s">
        <v>6</v>
      </c>
      <c r="E10" s="17">
        <f aca="true" t="shared" si="0" ref="E10:E16">B10*$B$4</f>
        <v>78</v>
      </c>
      <c r="F10" s="2" t="s">
        <v>7</v>
      </c>
    </row>
    <row r="11" spans="1:6" ht="12.75">
      <c r="A11" s="2" t="s">
        <v>11</v>
      </c>
      <c r="B11" s="3">
        <v>20</v>
      </c>
      <c r="C11" s="2" t="s">
        <v>10</v>
      </c>
      <c r="D11" s="2" t="s">
        <v>6</v>
      </c>
      <c r="E11" s="17">
        <f t="shared" si="0"/>
        <v>130</v>
      </c>
      <c r="F11" s="2" t="s">
        <v>7</v>
      </c>
    </row>
    <row r="12" spans="1:6" ht="12.75">
      <c r="A12" s="2" t="s">
        <v>12</v>
      </c>
      <c r="B12" s="3">
        <v>15</v>
      </c>
      <c r="C12" s="2" t="s">
        <v>10</v>
      </c>
      <c r="D12" s="2" t="s">
        <v>6</v>
      </c>
      <c r="E12" s="17">
        <f t="shared" si="0"/>
        <v>97.5</v>
      </c>
      <c r="F12" s="2" t="s">
        <v>7</v>
      </c>
    </row>
    <row r="13" spans="1:6" ht="12.75">
      <c r="A13" s="2" t="s">
        <v>13</v>
      </c>
      <c r="B13" s="3">
        <v>10</v>
      </c>
      <c r="C13" s="2" t="s">
        <v>10</v>
      </c>
      <c r="D13" s="2" t="s">
        <v>6</v>
      </c>
      <c r="E13" s="17">
        <f t="shared" si="0"/>
        <v>65</v>
      </c>
      <c r="F13" s="2" t="s">
        <v>7</v>
      </c>
    </row>
    <row r="14" spans="1:6" ht="12.75">
      <c r="A14" s="2" t="s">
        <v>25</v>
      </c>
      <c r="B14" s="3">
        <v>3</v>
      </c>
      <c r="C14" s="2" t="s">
        <v>10</v>
      </c>
      <c r="D14" s="2" t="s">
        <v>6</v>
      </c>
      <c r="E14" s="17">
        <f t="shared" si="0"/>
        <v>19.5</v>
      </c>
      <c r="F14" s="2" t="s">
        <v>7</v>
      </c>
    </row>
    <row r="15" spans="1:6" ht="12.75">
      <c r="A15" s="2" t="s">
        <v>26</v>
      </c>
      <c r="B15" s="3">
        <v>5</v>
      </c>
      <c r="C15" s="2" t="s">
        <v>10</v>
      </c>
      <c r="D15" s="2" t="s">
        <v>6</v>
      </c>
      <c r="E15" s="17">
        <f t="shared" si="0"/>
        <v>32.5</v>
      </c>
      <c r="F15" s="2" t="s">
        <v>7</v>
      </c>
    </row>
    <row r="16" spans="1:6" ht="12.75">
      <c r="A16" s="2" t="s">
        <v>27</v>
      </c>
      <c r="B16" s="3">
        <v>5</v>
      </c>
      <c r="C16" s="2" t="s">
        <v>10</v>
      </c>
      <c r="D16" s="2" t="s">
        <v>6</v>
      </c>
      <c r="E16" s="17">
        <f t="shared" si="0"/>
        <v>32.5</v>
      </c>
      <c r="F16" s="2" t="s">
        <v>7</v>
      </c>
    </row>
    <row r="17" ht="12.75">
      <c r="B17" s="3"/>
    </row>
    <row r="18" spans="1:6" ht="12.75">
      <c r="A18" s="2" t="s">
        <v>14</v>
      </c>
      <c r="B18" s="3"/>
      <c r="D18" s="2" t="s">
        <v>6</v>
      </c>
      <c r="E18" s="17">
        <f>+SUM(E10:E17)</f>
        <v>455</v>
      </c>
      <c r="F18" s="2" t="s">
        <v>7</v>
      </c>
    </row>
    <row r="19" ht="12.75">
      <c r="B19" s="3"/>
    </row>
    <row r="20" spans="1:2" ht="12.75">
      <c r="A20" s="2" t="s">
        <v>15</v>
      </c>
      <c r="B20" s="3"/>
    </row>
    <row r="21" spans="1:6" ht="12.75">
      <c r="A21" s="2" t="s">
        <v>16</v>
      </c>
      <c r="B21" s="3"/>
      <c r="D21" s="2" t="s">
        <v>6</v>
      </c>
      <c r="E21" s="17">
        <f>E7-E18</f>
        <v>1235</v>
      </c>
      <c r="F21" s="2" t="s">
        <v>7</v>
      </c>
    </row>
    <row r="22" ht="12.75">
      <c r="B22" s="3"/>
    </row>
    <row r="23" spans="1:6" ht="12.75">
      <c r="A23" s="2" t="s">
        <v>30</v>
      </c>
      <c r="B23" s="3"/>
      <c r="D23" s="2" t="s">
        <v>6</v>
      </c>
      <c r="E23" s="17">
        <f>E21-(E21*0.2)</f>
        <v>988</v>
      </c>
      <c r="F23" s="2" t="s">
        <v>7</v>
      </c>
    </row>
    <row r="24" spans="1:2" ht="12.75">
      <c r="A24" s="2" t="s">
        <v>31</v>
      </c>
      <c r="B24" s="3"/>
    </row>
    <row r="25" ht="12.75">
      <c r="B25" s="3"/>
    </row>
    <row r="26" spans="1:2" ht="12.75">
      <c r="A26" s="1" t="s">
        <v>62</v>
      </c>
      <c r="B26" s="3"/>
    </row>
    <row r="27" spans="1:3" ht="12.75">
      <c r="A27" s="2" t="s">
        <v>28</v>
      </c>
      <c r="B27" s="3">
        <v>3</v>
      </c>
      <c r="C27" s="2" t="s">
        <v>17</v>
      </c>
    </row>
    <row r="28" spans="1:3" ht="12.75">
      <c r="A28" s="2" t="s">
        <v>18</v>
      </c>
      <c r="B28" s="3">
        <v>12</v>
      </c>
      <c r="C28" s="2" t="s">
        <v>17</v>
      </c>
    </row>
    <row r="29" spans="1:3" ht="12.75">
      <c r="A29" s="2" t="s">
        <v>29</v>
      </c>
      <c r="B29" s="3">
        <v>3</v>
      </c>
      <c r="C29" s="2" t="s">
        <v>17</v>
      </c>
    </row>
    <row r="30" spans="1:3" ht="12.75">
      <c r="A30" s="2" t="s">
        <v>61</v>
      </c>
      <c r="B30" s="3">
        <v>10</v>
      </c>
      <c r="C30" s="2" t="s">
        <v>17</v>
      </c>
    </row>
    <row r="31" ht="12.75">
      <c r="B31" s="3"/>
    </row>
    <row r="32" spans="1:3" ht="12.75">
      <c r="A32" s="2" t="s">
        <v>58</v>
      </c>
      <c r="B32" s="8">
        <f>SUM(B27:B30)</f>
        <v>28</v>
      </c>
      <c r="C32" s="2" t="s">
        <v>17</v>
      </c>
    </row>
    <row r="33" ht="12.75">
      <c r="B33" s="3"/>
    </row>
    <row r="34" spans="1:5" ht="12.75">
      <c r="A34" s="2" t="s">
        <v>19</v>
      </c>
      <c r="B34" s="3"/>
      <c r="D34" s="2" t="s">
        <v>20</v>
      </c>
      <c r="E34" s="18">
        <v>91000</v>
      </c>
    </row>
    <row r="35" ht="12.75">
      <c r="B35" s="3"/>
    </row>
    <row r="36" spans="1:2" ht="12.75">
      <c r="A36" s="4" t="s">
        <v>64</v>
      </c>
      <c r="B36" s="3"/>
    </row>
    <row r="37" spans="1:5" ht="12.75">
      <c r="A37" s="2" t="s">
        <v>49</v>
      </c>
      <c r="B37" s="3"/>
      <c r="D37" s="2" t="s">
        <v>20</v>
      </c>
      <c r="E37" s="16">
        <v>2000</v>
      </c>
    </row>
    <row r="38" spans="1:5" ht="12.75">
      <c r="A38" s="2" t="s">
        <v>50</v>
      </c>
      <c r="B38" s="3"/>
      <c r="D38" s="2" t="s">
        <v>20</v>
      </c>
      <c r="E38" s="16">
        <v>2000</v>
      </c>
    </row>
    <row r="39" spans="1:5" ht="12.75">
      <c r="A39" s="2" t="s">
        <v>48</v>
      </c>
      <c r="B39" s="3"/>
      <c r="D39" s="2" t="s">
        <v>20</v>
      </c>
      <c r="E39" s="16">
        <v>1250</v>
      </c>
    </row>
    <row r="40" spans="1:5" ht="12.75">
      <c r="A40" s="2" t="s">
        <v>55</v>
      </c>
      <c r="B40" s="3"/>
      <c r="D40" s="2" t="s">
        <v>20</v>
      </c>
      <c r="E40" s="16">
        <v>5000</v>
      </c>
    </row>
    <row r="41" spans="1:5" ht="12.75">
      <c r="A41" s="2" t="s">
        <v>35</v>
      </c>
      <c r="B41" s="3"/>
      <c r="D41" s="2" t="s">
        <v>20</v>
      </c>
      <c r="E41" s="16">
        <v>500</v>
      </c>
    </row>
    <row r="42" spans="1:5" ht="12.75">
      <c r="A42" s="2" t="s">
        <v>57</v>
      </c>
      <c r="B42" s="3"/>
      <c r="D42" s="2" t="s">
        <v>20</v>
      </c>
      <c r="E42" s="16">
        <v>150</v>
      </c>
    </row>
    <row r="43" spans="1:5" ht="12.75">
      <c r="A43" s="2" t="s">
        <v>36</v>
      </c>
      <c r="B43" s="3"/>
      <c r="D43" s="2" t="s">
        <v>20</v>
      </c>
      <c r="E43" s="16">
        <v>4500</v>
      </c>
    </row>
    <row r="44" spans="1:5" ht="12.75">
      <c r="A44" s="2" t="s">
        <v>37</v>
      </c>
      <c r="B44" s="3"/>
      <c r="D44" s="2" t="s">
        <v>20</v>
      </c>
      <c r="E44" s="16">
        <v>450</v>
      </c>
    </row>
    <row r="45" spans="1:5" ht="12.75">
      <c r="A45" s="2" t="s">
        <v>38</v>
      </c>
      <c r="D45" s="2" t="s">
        <v>20</v>
      </c>
      <c r="E45" s="16">
        <v>100</v>
      </c>
    </row>
    <row r="46" spans="1:5" ht="12.75">
      <c r="A46" s="2" t="s">
        <v>39</v>
      </c>
      <c r="B46" s="3"/>
      <c r="D46" s="2" t="s">
        <v>20</v>
      </c>
      <c r="E46" s="16">
        <v>50</v>
      </c>
    </row>
    <row r="47" spans="1:5" ht="12.75">
      <c r="A47" s="2" t="s">
        <v>40</v>
      </c>
      <c r="B47" s="3"/>
      <c r="D47" s="2" t="s">
        <v>20</v>
      </c>
      <c r="E47" s="16">
        <v>150</v>
      </c>
    </row>
    <row r="48" spans="1:5" ht="12.75">
      <c r="A48" s="2" t="s">
        <v>41</v>
      </c>
      <c r="B48" s="3"/>
      <c r="D48" s="2" t="s">
        <v>20</v>
      </c>
      <c r="E48" s="16">
        <v>250</v>
      </c>
    </row>
    <row r="49" spans="1:5" ht="12.75">
      <c r="A49" s="2" t="s">
        <v>42</v>
      </c>
      <c r="B49" s="3"/>
      <c r="D49" s="2" t="s">
        <v>20</v>
      </c>
      <c r="E49" s="16">
        <v>500</v>
      </c>
    </row>
    <row r="50" spans="1:5" ht="12.75">
      <c r="A50" s="2" t="s">
        <v>56</v>
      </c>
      <c r="B50" s="3"/>
      <c r="D50" s="2" t="s">
        <v>20</v>
      </c>
      <c r="E50" s="16">
        <v>1420</v>
      </c>
    </row>
    <row r="51" spans="1:5" ht="12.75">
      <c r="A51" s="2" t="s">
        <v>43</v>
      </c>
      <c r="D51" s="2" t="s">
        <v>20</v>
      </c>
      <c r="E51" s="16">
        <v>100</v>
      </c>
    </row>
    <row r="52" spans="1:5" ht="12.75">
      <c r="A52" s="2" t="s">
        <v>60</v>
      </c>
      <c r="B52" s="3"/>
      <c r="D52" s="2" t="s">
        <v>20</v>
      </c>
      <c r="E52" s="16">
        <v>700</v>
      </c>
    </row>
    <row r="53" spans="1:5" ht="12.75">
      <c r="A53" s="2" t="s">
        <v>44</v>
      </c>
      <c r="B53" s="3"/>
      <c r="D53" s="2" t="s">
        <v>20</v>
      </c>
      <c r="E53" s="16">
        <v>900</v>
      </c>
    </row>
    <row r="54" spans="1:5" ht="12.75">
      <c r="A54" s="2" t="s">
        <v>45</v>
      </c>
      <c r="B54" s="3"/>
      <c r="D54" s="2" t="s">
        <v>20</v>
      </c>
      <c r="E54" s="16">
        <v>1500</v>
      </c>
    </row>
    <row r="55" spans="1:5" ht="12.75">
      <c r="A55" s="2" t="s">
        <v>51</v>
      </c>
      <c r="B55" s="3"/>
      <c r="D55" s="2" t="s">
        <v>20</v>
      </c>
      <c r="E55" s="16">
        <v>1200</v>
      </c>
    </row>
    <row r="56" spans="1:5" ht="12.75">
      <c r="A56" s="2" t="s">
        <v>52</v>
      </c>
      <c r="B56" s="3"/>
      <c r="D56" s="2" t="s">
        <v>20</v>
      </c>
      <c r="E56" s="16">
        <v>500</v>
      </c>
    </row>
    <row r="57" spans="1:5" ht="12.75">
      <c r="A57" s="2" t="s">
        <v>53</v>
      </c>
      <c r="B57" s="3"/>
      <c r="D57" s="2" t="s">
        <v>20</v>
      </c>
      <c r="E57" s="16">
        <v>1000</v>
      </c>
    </row>
    <row r="58" spans="1:5" ht="12.75">
      <c r="A58" s="2" t="s">
        <v>54</v>
      </c>
      <c r="B58" s="3"/>
      <c r="D58" s="2" t="s">
        <v>20</v>
      </c>
      <c r="E58" s="16">
        <v>1000</v>
      </c>
    </row>
    <row r="59" ht="12.75">
      <c r="B59" s="3"/>
    </row>
    <row r="60" ht="12.75">
      <c r="B60" s="3"/>
    </row>
    <row r="61" spans="1:5" ht="12.75">
      <c r="A61" s="4" t="s">
        <v>65</v>
      </c>
      <c r="B61" s="3"/>
      <c r="D61" s="2" t="s">
        <v>20</v>
      </c>
      <c r="E61" s="17">
        <f>SUM(E37:E60)</f>
        <v>25220</v>
      </c>
    </row>
    <row r="62" spans="1:2" ht="12.75">
      <c r="A62" s="4"/>
      <c r="B62" s="3"/>
    </row>
    <row r="63" spans="1:2" ht="12.75">
      <c r="A63" s="4" t="s">
        <v>46</v>
      </c>
      <c r="B63" s="3"/>
    </row>
    <row r="64" ht="12.75">
      <c r="B64" s="3"/>
    </row>
    <row r="65" spans="1:6" ht="12.75">
      <c r="A65" s="2" t="s">
        <v>21</v>
      </c>
      <c r="B65" s="3"/>
      <c r="D65" s="2" t="s">
        <v>20</v>
      </c>
      <c r="E65" s="17">
        <f>CEILING((E34+E61)*(100+B32)/100/E23,4)</f>
        <v>152</v>
      </c>
      <c r="F65" s="2" t="s">
        <v>22</v>
      </c>
    </row>
    <row r="66" spans="1:6" ht="12.75">
      <c r="A66" s="2" t="s">
        <v>23</v>
      </c>
      <c r="B66" s="3"/>
      <c r="D66" s="2" t="s">
        <v>20</v>
      </c>
      <c r="E66" s="17">
        <f>CEILING((E34+E61)*(100+B32)/100/E21,4)</f>
        <v>124</v>
      </c>
      <c r="F66" s="2" t="s">
        <v>22</v>
      </c>
    </row>
    <row r="67" ht="12.75">
      <c r="B67" s="3"/>
    </row>
    <row r="68" spans="1:5" s="7" customFormat="1" ht="12.75">
      <c r="A68" s="21" t="s">
        <v>32</v>
      </c>
      <c r="E68" s="19"/>
    </row>
    <row r="69" s="7" customFormat="1" ht="12.75">
      <c r="E69" s="19"/>
    </row>
    <row r="70" spans="1:6" s="7" customFormat="1" ht="12.75">
      <c r="A70" s="7" t="s">
        <v>33</v>
      </c>
      <c r="D70" s="7" t="s">
        <v>20</v>
      </c>
      <c r="E70" s="20">
        <f>E65/10</f>
        <v>15.2</v>
      </c>
      <c r="F70" s="7" t="s">
        <v>22</v>
      </c>
    </row>
    <row r="71" spans="1:6" s="7" customFormat="1" ht="12.75">
      <c r="A71" s="7" t="s">
        <v>34</v>
      </c>
      <c r="B71" s="6"/>
      <c r="D71" s="7" t="s">
        <v>20</v>
      </c>
      <c r="E71" s="20">
        <f>E66/10</f>
        <v>12.4</v>
      </c>
      <c r="F71" s="7" t="s">
        <v>22</v>
      </c>
    </row>
    <row r="72" spans="2:5" s="7" customFormat="1" ht="12.75">
      <c r="B72" s="6"/>
      <c r="E72" s="19"/>
    </row>
    <row r="73" spans="1:5" s="7" customFormat="1" ht="12.75">
      <c r="A73" s="4" t="s">
        <v>47</v>
      </c>
      <c r="B73" s="6"/>
      <c r="E73" s="19"/>
    </row>
    <row r="74" spans="2:5" s="7" customFormat="1" ht="12.75">
      <c r="B74" s="6"/>
      <c r="E74" s="19"/>
    </row>
    <row r="75" spans="1:6" s="7" customFormat="1" ht="12.75">
      <c r="A75" s="7" t="s">
        <v>33</v>
      </c>
      <c r="D75" s="7" t="s">
        <v>20</v>
      </c>
      <c r="E75" s="20">
        <f>SUM(E65,E70)</f>
        <v>167.2</v>
      </c>
      <c r="F75" s="7" t="s">
        <v>22</v>
      </c>
    </row>
    <row r="76" spans="1:6" s="7" customFormat="1" ht="12.75">
      <c r="A76" s="7" t="s">
        <v>34</v>
      </c>
      <c r="B76" s="6"/>
      <c r="D76" s="7" t="s">
        <v>20</v>
      </c>
      <c r="E76" s="20">
        <f>SUM(E66,E71)</f>
        <v>136.4</v>
      </c>
      <c r="F76" s="7" t="s">
        <v>22</v>
      </c>
    </row>
    <row r="77" s="7" customFormat="1" ht="12.75">
      <c r="E77" s="19"/>
    </row>
  </sheetData>
  <mergeCells count="2">
    <mergeCell ref="A1:M1"/>
    <mergeCell ref="C2:F2"/>
  </mergeCells>
  <dataValidations count="1">
    <dataValidation errorStyle="warning" type="whole" operator="notBetween" showInputMessage="1" showErrorMessage="1" errorTitle="DO NOT ALTER" error="This is a calculated cell. Pick &quot;No&quot;, and then Esc to cancel." sqref="E10:E16 E7 E23 E18 E21 B32 E61 E65:E66 E70:E71 E75:E76 B2">
      <formula1>-8760</formula1>
      <formula2>8760</formula2>
    </dataValidation>
  </dataValidations>
  <printOptions gridLines="1"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7"/>
  <sheetViews>
    <sheetView tabSelected="1" workbookViewId="0" topLeftCell="A1">
      <pane ySplit="3" topLeftCell="BM4" activePane="bottomLeft" state="frozen"/>
      <selection pane="topLeft" activeCell="A1" sqref="A1"/>
      <selection pane="bottomLeft" activeCell="E34" sqref="E34"/>
    </sheetView>
  </sheetViews>
  <sheetFormatPr defaultColWidth="9.140625" defaultRowHeight="12.75"/>
  <cols>
    <col min="1" max="1" width="50.7109375" style="2" customWidth="1"/>
    <col min="2" max="2" width="8.28125" style="3" bestFit="1" customWidth="1"/>
    <col min="3" max="3" width="6.28125" style="2" bestFit="1" customWidth="1"/>
    <col min="4" max="4" width="2.140625" style="2" customWidth="1"/>
    <col min="5" max="5" width="10.7109375" style="16" customWidth="1"/>
    <col min="6" max="6" width="5.57421875" style="2" customWidth="1"/>
    <col min="7" max="16384" width="9.140625" style="2" customWidth="1"/>
  </cols>
  <sheetData>
    <row r="1" spans="1:13" ht="26.25">
      <c r="A1" s="23" t="s">
        <v>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6" s="12" customFormat="1" ht="18">
      <c r="A2" s="11" t="s">
        <v>0</v>
      </c>
      <c r="B2" s="25">
        <f>B4*B5</f>
        <v>37.5</v>
      </c>
      <c r="C2" s="24" t="s">
        <v>1</v>
      </c>
      <c r="D2" s="24"/>
      <c r="E2" s="24"/>
      <c r="F2" s="24"/>
    </row>
    <row r="3" spans="1:5" s="9" customFormat="1" ht="13.5" thickBot="1">
      <c r="A3" s="13"/>
      <c r="B3" s="14"/>
      <c r="E3" s="15"/>
    </row>
    <row r="4" spans="1:2" ht="12.75">
      <c r="A4" s="2" t="s">
        <v>2</v>
      </c>
      <c r="B4" s="3">
        <v>7.5</v>
      </c>
    </row>
    <row r="5" spans="1:2" ht="12.75">
      <c r="A5" s="2" t="s">
        <v>3</v>
      </c>
      <c r="B5" s="3">
        <v>5</v>
      </c>
    </row>
    <row r="6" ht="12.75">
      <c r="A6" s="7"/>
    </row>
    <row r="7" spans="1:6" ht="12.75">
      <c r="A7" s="2" t="s">
        <v>4</v>
      </c>
      <c r="B7" s="3">
        <v>52</v>
      </c>
      <c r="C7" s="2" t="s">
        <v>5</v>
      </c>
      <c r="D7" s="2" t="s">
        <v>6</v>
      </c>
      <c r="E7" s="17">
        <f>B7*B4*B5</f>
        <v>1950</v>
      </c>
      <c r="F7" s="2" t="s">
        <v>7</v>
      </c>
    </row>
    <row r="9" ht="12.75">
      <c r="A9" s="1" t="s">
        <v>8</v>
      </c>
    </row>
    <row r="10" spans="1:6" ht="12.75">
      <c r="A10" s="2" t="s">
        <v>9</v>
      </c>
      <c r="B10" s="3">
        <v>12</v>
      </c>
      <c r="C10" s="2" t="s">
        <v>10</v>
      </c>
      <c r="D10" s="2" t="s">
        <v>6</v>
      </c>
      <c r="E10" s="17">
        <f>B10*$B$4</f>
        <v>90</v>
      </c>
      <c r="F10" s="2" t="s">
        <v>7</v>
      </c>
    </row>
    <row r="11" spans="1:6" ht="12.75">
      <c r="A11" s="2" t="s">
        <v>11</v>
      </c>
      <c r="B11" s="3">
        <v>20</v>
      </c>
      <c r="C11" s="2" t="s">
        <v>10</v>
      </c>
      <c r="D11" s="2" t="s">
        <v>6</v>
      </c>
      <c r="E11" s="17">
        <f aca="true" t="shared" si="0" ref="E11:E16">B11*$B$4</f>
        <v>150</v>
      </c>
      <c r="F11" s="2" t="s">
        <v>7</v>
      </c>
    </row>
    <row r="12" spans="1:6" ht="12.75">
      <c r="A12" s="2" t="s">
        <v>12</v>
      </c>
      <c r="B12" s="3">
        <v>15</v>
      </c>
      <c r="C12" s="2" t="s">
        <v>10</v>
      </c>
      <c r="D12" s="2" t="s">
        <v>6</v>
      </c>
      <c r="E12" s="17">
        <f t="shared" si="0"/>
        <v>112.5</v>
      </c>
      <c r="F12" s="2" t="s">
        <v>7</v>
      </c>
    </row>
    <row r="13" spans="1:6" ht="12.75">
      <c r="A13" s="2" t="s">
        <v>13</v>
      </c>
      <c r="B13" s="3">
        <v>10</v>
      </c>
      <c r="C13" s="2" t="s">
        <v>10</v>
      </c>
      <c r="D13" s="2" t="s">
        <v>6</v>
      </c>
      <c r="E13" s="17">
        <f t="shared" si="0"/>
        <v>75</v>
      </c>
      <c r="F13" s="2" t="s">
        <v>7</v>
      </c>
    </row>
    <row r="14" spans="1:6" ht="12.75">
      <c r="A14" s="2" t="s">
        <v>25</v>
      </c>
      <c r="B14" s="3">
        <v>3</v>
      </c>
      <c r="C14" s="2" t="s">
        <v>10</v>
      </c>
      <c r="D14" s="2" t="s">
        <v>6</v>
      </c>
      <c r="E14" s="17">
        <f t="shared" si="0"/>
        <v>22.5</v>
      </c>
      <c r="F14" s="2" t="s">
        <v>7</v>
      </c>
    </row>
    <row r="15" spans="1:6" ht="12.75">
      <c r="A15" s="2" t="s">
        <v>26</v>
      </c>
      <c r="B15" s="3">
        <v>5</v>
      </c>
      <c r="C15" s="2" t="s">
        <v>10</v>
      </c>
      <c r="D15" s="2" t="s">
        <v>6</v>
      </c>
      <c r="E15" s="17">
        <f t="shared" si="0"/>
        <v>37.5</v>
      </c>
      <c r="F15" s="2" t="s">
        <v>7</v>
      </c>
    </row>
    <row r="16" spans="1:6" ht="12.75">
      <c r="A16" s="2" t="s">
        <v>27</v>
      </c>
      <c r="B16" s="3">
        <v>5</v>
      </c>
      <c r="C16" s="2" t="s">
        <v>10</v>
      </c>
      <c r="D16" s="2" t="s">
        <v>6</v>
      </c>
      <c r="E16" s="17">
        <f t="shared" si="0"/>
        <v>37.5</v>
      </c>
      <c r="F16" s="2" t="s">
        <v>7</v>
      </c>
    </row>
    <row r="18" spans="1:6" ht="12.75">
      <c r="A18" s="2" t="s">
        <v>14</v>
      </c>
      <c r="D18" s="2" t="s">
        <v>6</v>
      </c>
      <c r="E18" s="17">
        <f>+SUM(E10:E17)</f>
        <v>525</v>
      </c>
      <c r="F18" s="2" t="s">
        <v>7</v>
      </c>
    </row>
    <row r="20" ht="12.75">
      <c r="A20" s="2" t="s">
        <v>15</v>
      </c>
    </row>
    <row r="21" spans="1:6" ht="12.75">
      <c r="A21" s="2" t="s">
        <v>16</v>
      </c>
      <c r="D21" s="2" t="s">
        <v>6</v>
      </c>
      <c r="E21" s="17">
        <f>E7-E18</f>
        <v>1425</v>
      </c>
      <c r="F21" s="2" t="s">
        <v>7</v>
      </c>
    </row>
    <row r="23" spans="1:6" ht="12.75">
      <c r="A23" s="2" t="s">
        <v>30</v>
      </c>
      <c r="D23" s="2" t="s">
        <v>6</v>
      </c>
      <c r="E23" s="17">
        <f>E21-(E21*0.2)</f>
        <v>1140</v>
      </c>
      <c r="F23" s="2" t="s">
        <v>7</v>
      </c>
    </row>
    <row r="24" ht="12.75">
      <c r="A24" s="2" t="s">
        <v>31</v>
      </c>
    </row>
    <row r="26" ht="12.75">
      <c r="A26" s="1" t="s">
        <v>62</v>
      </c>
    </row>
    <row r="27" spans="1:3" ht="12.75">
      <c r="A27" s="2" t="s">
        <v>28</v>
      </c>
      <c r="B27" s="3">
        <v>3</v>
      </c>
      <c r="C27" s="2" t="s">
        <v>17</v>
      </c>
    </row>
    <row r="28" spans="1:3" ht="12.75">
      <c r="A28" s="2" t="s">
        <v>18</v>
      </c>
      <c r="B28" s="3">
        <v>12</v>
      </c>
      <c r="C28" s="2" t="s">
        <v>17</v>
      </c>
    </row>
    <row r="29" spans="1:3" ht="12.75">
      <c r="A29" s="2" t="s">
        <v>29</v>
      </c>
      <c r="B29" s="3">
        <v>3</v>
      </c>
      <c r="C29" s="2" t="s">
        <v>17</v>
      </c>
    </row>
    <row r="30" spans="1:3" ht="12.75">
      <c r="A30" s="2" t="s">
        <v>61</v>
      </c>
      <c r="B30" s="3">
        <v>10</v>
      </c>
      <c r="C30" s="2" t="s">
        <v>17</v>
      </c>
    </row>
    <row r="32" spans="1:3" ht="12.75">
      <c r="A32" s="2" t="s">
        <v>58</v>
      </c>
      <c r="B32" s="8">
        <f>SUM(B27:B30)</f>
        <v>28</v>
      </c>
      <c r="C32" s="2" t="s">
        <v>17</v>
      </c>
    </row>
    <row r="34" spans="1:5" ht="12.75">
      <c r="A34" s="2" t="s">
        <v>19</v>
      </c>
      <c r="D34" s="2" t="s">
        <v>20</v>
      </c>
      <c r="E34" s="18">
        <v>91000</v>
      </c>
    </row>
    <row r="36" ht="12.75">
      <c r="A36" s="4" t="s">
        <v>64</v>
      </c>
    </row>
    <row r="37" spans="1:5" ht="12.75">
      <c r="A37" s="2" t="s">
        <v>49</v>
      </c>
      <c r="D37" s="2" t="s">
        <v>20</v>
      </c>
      <c r="E37" s="16">
        <v>2000</v>
      </c>
    </row>
    <row r="38" spans="1:5" ht="12.75">
      <c r="A38" s="2" t="s">
        <v>50</v>
      </c>
      <c r="D38" s="5" t="s">
        <v>20</v>
      </c>
      <c r="E38" s="16">
        <v>2000</v>
      </c>
    </row>
    <row r="39" spans="1:5" ht="12.75">
      <c r="A39" s="2" t="s">
        <v>48</v>
      </c>
      <c r="D39" s="5" t="s">
        <v>20</v>
      </c>
      <c r="E39" s="16">
        <v>1250</v>
      </c>
    </row>
    <row r="40" spans="1:5" ht="12.75">
      <c r="A40" s="2" t="s">
        <v>55</v>
      </c>
      <c r="D40" s="5" t="s">
        <v>20</v>
      </c>
      <c r="E40" s="16">
        <v>5000</v>
      </c>
    </row>
    <row r="41" spans="1:5" ht="12.75">
      <c r="A41" s="2" t="s">
        <v>35</v>
      </c>
      <c r="D41" s="5" t="s">
        <v>20</v>
      </c>
      <c r="E41" s="16">
        <v>500</v>
      </c>
    </row>
    <row r="42" spans="1:5" ht="12.75">
      <c r="A42" s="2" t="s">
        <v>57</v>
      </c>
      <c r="D42" s="5" t="s">
        <v>20</v>
      </c>
      <c r="E42" s="16">
        <v>150</v>
      </c>
    </row>
    <row r="43" spans="1:5" ht="12.75">
      <c r="A43" s="2" t="s">
        <v>36</v>
      </c>
      <c r="D43" s="5" t="s">
        <v>20</v>
      </c>
      <c r="E43" s="16">
        <v>4500</v>
      </c>
    </row>
    <row r="44" spans="1:5" ht="12.75">
      <c r="A44" s="2" t="s">
        <v>37</v>
      </c>
      <c r="D44" s="5" t="s">
        <v>20</v>
      </c>
      <c r="E44" s="16">
        <v>450</v>
      </c>
    </row>
    <row r="45" spans="1:5" ht="12.75">
      <c r="A45" s="2" t="s">
        <v>38</v>
      </c>
      <c r="D45" s="2" t="s">
        <v>20</v>
      </c>
      <c r="E45" s="16">
        <v>100</v>
      </c>
    </row>
    <row r="46" spans="1:5" ht="12.75">
      <c r="A46" s="2" t="s">
        <v>39</v>
      </c>
      <c r="D46" s="5" t="s">
        <v>20</v>
      </c>
      <c r="E46" s="16">
        <v>50</v>
      </c>
    </row>
    <row r="47" spans="1:5" ht="12.75">
      <c r="A47" s="2" t="s">
        <v>40</v>
      </c>
      <c r="D47" s="5" t="s">
        <v>20</v>
      </c>
      <c r="E47" s="16">
        <v>150</v>
      </c>
    </row>
    <row r="48" spans="1:5" ht="12.75">
      <c r="A48" s="2" t="s">
        <v>41</v>
      </c>
      <c r="D48" s="5" t="s">
        <v>20</v>
      </c>
      <c r="E48" s="16">
        <v>250</v>
      </c>
    </row>
    <row r="49" spans="1:5" ht="12.75">
      <c r="A49" s="2" t="s">
        <v>42</v>
      </c>
      <c r="D49" s="5" t="s">
        <v>20</v>
      </c>
      <c r="E49" s="16">
        <v>500</v>
      </c>
    </row>
    <row r="50" spans="1:5" ht="12.75">
      <c r="A50" s="2" t="s">
        <v>56</v>
      </c>
      <c r="D50" s="5" t="s">
        <v>20</v>
      </c>
      <c r="E50" s="16">
        <v>1420</v>
      </c>
    </row>
    <row r="51" spans="1:5" ht="12.75">
      <c r="A51" s="2" t="s">
        <v>43</v>
      </c>
      <c r="D51" s="2" t="s">
        <v>20</v>
      </c>
      <c r="E51" s="16">
        <v>100</v>
      </c>
    </row>
    <row r="52" spans="1:5" ht="12.75">
      <c r="A52" s="2" t="s">
        <v>60</v>
      </c>
      <c r="D52" s="5" t="s">
        <v>20</v>
      </c>
      <c r="E52" s="16">
        <v>700</v>
      </c>
    </row>
    <row r="53" spans="1:5" ht="12.75">
      <c r="A53" s="2" t="s">
        <v>44</v>
      </c>
      <c r="D53" s="5" t="s">
        <v>20</v>
      </c>
      <c r="E53" s="16">
        <v>900</v>
      </c>
    </row>
    <row r="54" spans="1:5" ht="12.75">
      <c r="A54" s="2" t="s">
        <v>45</v>
      </c>
      <c r="D54" s="5" t="s">
        <v>20</v>
      </c>
      <c r="E54" s="16">
        <v>1500</v>
      </c>
    </row>
    <row r="55" spans="1:5" ht="12.75">
      <c r="A55" s="2" t="s">
        <v>51</v>
      </c>
      <c r="D55" s="5" t="s">
        <v>20</v>
      </c>
      <c r="E55" s="16">
        <v>1200</v>
      </c>
    </row>
    <row r="56" spans="1:5" ht="12.75">
      <c r="A56" s="2" t="s">
        <v>52</v>
      </c>
      <c r="D56" s="5" t="s">
        <v>20</v>
      </c>
      <c r="E56" s="16">
        <v>500</v>
      </c>
    </row>
    <row r="57" spans="1:5" ht="12.75">
      <c r="A57" s="2" t="s">
        <v>53</v>
      </c>
      <c r="D57" s="5" t="s">
        <v>20</v>
      </c>
      <c r="E57" s="16">
        <v>1000</v>
      </c>
    </row>
    <row r="58" spans="1:5" ht="12.75">
      <c r="A58" s="2" t="s">
        <v>54</v>
      </c>
      <c r="D58" s="5" t="s">
        <v>20</v>
      </c>
      <c r="E58" s="16">
        <v>1000</v>
      </c>
    </row>
    <row r="59" ht="12.75">
      <c r="D59" s="5"/>
    </row>
    <row r="60" ht="12.75">
      <c r="D60" s="5"/>
    </row>
    <row r="61" spans="1:5" ht="12.75">
      <c r="A61" s="4" t="s">
        <v>65</v>
      </c>
      <c r="D61" s="5" t="s">
        <v>20</v>
      </c>
      <c r="E61" s="17">
        <f>SUM(E37:E60)</f>
        <v>25220</v>
      </c>
    </row>
    <row r="62" spans="1:4" ht="12.75">
      <c r="A62" s="4"/>
      <c r="D62" s="5"/>
    </row>
    <row r="63" spans="1:4" ht="12.75">
      <c r="A63" s="4" t="s">
        <v>46</v>
      </c>
      <c r="D63" s="5"/>
    </row>
    <row r="65" spans="1:6" ht="12.75">
      <c r="A65" s="2" t="s">
        <v>21</v>
      </c>
      <c r="D65" s="2" t="s">
        <v>20</v>
      </c>
      <c r="E65" s="17">
        <f>CEILING((E34+E61)*(100+B32)/100/E23,4)</f>
        <v>132</v>
      </c>
      <c r="F65" s="2" t="s">
        <v>22</v>
      </c>
    </row>
    <row r="66" spans="1:6" ht="12.75">
      <c r="A66" s="2" t="s">
        <v>23</v>
      </c>
      <c r="D66" s="2" t="s">
        <v>20</v>
      </c>
      <c r="E66" s="17">
        <f>CEILING((E34+E61)*(100+B32)/100/E21,4)</f>
        <v>108</v>
      </c>
      <c r="F66" s="2" t="s">
        <v>22</v>
      </c>
    </row>
    <row r="68" spans="1:5" s="7" customFormat="1" ht="12.75">
      <c r="A68" s="21" t="s">
        <v>32</v>
      </c>
      <c r="B68" s="6"/>
      <c r="E68" s="19"/>
    </row>
    <row r="69" spans="1:5" s="7" customFormat="1" ht="12.75">
      <c r="A69" s="22"/>
      <c r="B69" s="6"/>
      <c r="E69" s="19"/>
    </row>
    <row r="70" spans="1:6" s="7" customFormat="1" ht="12.75">
      <c r="A70" s="22" t="s">
        <v>33</v>
      </c>
      <c r="B70" s="6"/>
      <c r="D70" s="7" t="s">
        <v>20</v>
      </c>
      <c r="E70" s="20">
        <f>E65/10</f>
        <v>13.2</v>
      </c>
      <c r="F70" s="7" t="s">
        <v>22</v>
      </c>
    </row>
    <row r="71" spans="1:6" s="7" customFormat="1" ht="12.75">
      <c r="A71" s="22" t="s">
        <v>34</v>
      </c>
      <c r="B71" s="6"/>
      <c r="D71" s="7" t="s">
        <v>20</v>
      </c>
      <c r="E71" s="20">
        <f>E66/10</f>
        <v>10.8</v>
      </c>
      <c r="F71" s="7" t="s">
        <v>22</v>
      </c>
    </row>
    <row r="72" spans="2:5" s="7" customFormat="1" ht="12.75">
      <c r="B72" s="6"/>
      <c r="E72" s="19"/>
    </row>
    <row r="73" spans="1:5" s="7" customFormat="1" ht="12.75">
      <c r="A73" s="4" t="s">
        <v>47</v>
      </c>
      <c r="B73" s="6"/>
      <c r="E73" s="19"/>
    </row>
    <row r="74" spans="2:5" s="7" customFormat="1" ht="12.75">
      <c r="B74" s="6"/>
      <c r="E74" s="19"/>
    </row>
    <row r="75" spans="1:6" s="7" customFormat="1" ht="12.75">
      <c r="A75" s="7" t="s">
        <v>21</v>
      </c>
      <c r="B75" s="6"/>
      <c r="D75" s="7" t="s">
        <v>20</v>
      </c>
      <c r="E75" s="20">
        <f>SUM(E65,E70)</f>
        <v>145.2</v>
      </c>
      <c r="F75" s="7" t="s">
        <v>22</v>
      </c>
    </row>
    <row r="76" spans="1:6" s="7" customFormat="1" ht="12.75">
      <c r="A76" s="7" t="s">
        <v>34</v>
      </c>
      <c r="B76" s="6"/>
      <c r="D76" s="7" t="s">
        <v>20</v>
      </c>
      <c r="E76" s="20">
        <f>SUM(E66,E71)</f>
        <v>118.8</v>
      </c>
      <c r="F76" s="7" t="s">
        <v>22</v>
      </c>
    </row>
    <row r="77" spans="2:5" s="7" customFormat="1" ht="12.75">
      <c r="B77" s="6"/>
      <c r="E77" s="19"/>
    </row>
  </sheetData>
  <mergeCells count="2">
    <mergeCell ref="A1:M1"/>
    <mergeCell ref="C2:F2"/>
  </mergeCells>
  <dataValidations count="1">
    <dataValidation errorStyle="warning" type="whole" operator="notBetween" showInputMessage="1" showErrorMessage="1" errorTitle="DO NOT ALTER" error="This is a calculated cell. Pick &quot;No&quot;, and then Esc to cancel." sqref="E7 E10:E16 E18 E21 E23 B32 E61 E65:E66 E70:E71 E75:E76 B2">
      <formula1>-8760</formula1>
      <formula2>8760</formula2>
    </dataValidation>
  </dataValidations>
  <printOptions gridLines="1"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1">
      <pane ySplit="3" topLeftCell="BM4" activePane="bottomLeft" state="frozen"/>
      <selection pane="topLeft" activeCell="A1" sqref="A1"/>
      <selection pane="bottomLeft" activeCell="E34" sqref="E34"/>
    </sheetView>
  </sheetViews>
  <sheetFormatPr defaultColWidth="9.140625" defaultRowHeight="12.75"/>
  <cols>
    <col min="1" max="1" width="50.7109375" style="2" customWidth="1"/>
    <col min="2" max="2" width="8.28125" style="2" bestFit="1" customWidth="1"/>
    <col min="3" max="3" width="6.28125" style="2" bestFit="1" customWidth="1"/>
    <col min="4" max="4" width="2.140625" style="2" bestFit="1" customWidth="1"/>
    <col min="5" max="5" width="10.7109375" style="16" customWidth="1"/>
    <col min="6" max="6" width="5.57421875" style="2" customWidth="1"/>
    <col min="7" max="16384" width="9.140625" style="2" customWidth="1"/>
  </cols>
  <sheetData>
    <row r="1" spans="1:13" s="10" customFormat="1" ht="26.25">
      <c r="A1" s="23" t="s">
        <v>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6" s="12" customFormat="1" ht="18">
      <c r="A2" s="11" t="s">
        <v>24</v>
      </c>
      <c r="B2" s="26">
        <f>B4*B5</f>
        <v>38</v>
      </c>
      <c r="C2" s="24" t="s">
        <v>1</v>
      </c>
      <c r="D2" s="24"/>
      <c r="E2" s="24"/>
      <c r="F2" s="24"/>
    </row>
    <row r="3" spans="2:5" s="9" customFormat="1" ht="13.5" thickBot="1">
      <c r="B3" s="14"/>
      <c r="E3" s="15"/>
    </row>
    <row r="4" spans="1:2" ht="12.75">
      <c r="A4" s="2" t="s">
        <v>2</v>
      </c>
      <c r="B4" s="3">
        <v>7.6</v>
      </c>
    </row>
    <row r="5" spans="1:2" ht="12.75">
      <c r="A5" s="2" t="s">
        <v>3</v>
      </c>
      <c r="B5" s="3">
        <v>5</v>
      </c>
    </row>
    <row r="6" ht="12.75">
      <c r="B6" s="3"/>
    </row>
    <row r="7" spans="1:6" ht="12.75">
      <c r="A7" s="2" t="s">
        <v>4</v>
      </c>
      <c r="B7" s="3">
        <v>52</v>
      </c>
      <c r="C7" s="2" t="s">
        <v>5</v>
      </c>
      <c r="D7" s="2" t="s">
        <v>6</v>
      </c>
      <c r="E7" s="17">
        <f>B7*B4*B5</f>
        <v>1976</v>
      </c>
      <c r="F7" s="2" t="s">
        <v>7</v>
      </c>
    </row>
    <row r="8" ht="12.75">
      <c r="B8" s="3"/>
    </row>
    <row r="9" spans="1:2" ht="12.75">
      <c r="A9" s="1" t="s">
        <v>8</v>
      </c>
      <c r="B9" s="3"/>
    </row>
    <row r="10" spans="1:6" ht="12.75">
      <c r="A10" s="2" t="s">
        <v>9</v>
      </c>
      <c r="B10" s="3">
        <v>12</v>
      </c>
      <c r="C10" s="2" t="s">
        <v>10</v>
      </c>
      <c r="D10" s="2" t="s">
        <v>6</v>
      </c>
      <c r="E10" s="17">
        <f aca="true" t="shared" si="0" ref="E10:E16">B10*$B$4</f>
        <v>91.19999999999999</v>
      </c>
      <c r="F10" s="2" t="s">
        <v>7</v>
      </c>
    </row>
    <row r="11" spans="1:6" ht="12.75">
      <c r="A11" s="2" t="s">
        <v>11</v>
      </c>
      <c r="B11" s="3">
        <v>20</v>
      </c>
      <c r="C11" s="2" t="s">
        <v>10</v>
      </c>
      <c r="D11" s="2" t="s">
        <v>6</v>
      </c>
      <c r="E11" s="17">
        <f t="shared" si="0"/>
        <v>152</v>
      </c>
      <c r="F11" s="2" t="s">
        <v>7</v>
      </c>
    </row>
    <row r="12" spans="1:6" ht="12.75">
      <c r="A12" s="2" t="s">
        <v>12</v>
      </c>
      <c r="B12" s="3">
        <v>15</v>
      </c>
      <c r="C12" s="2" t="s">
        <v>10</v>
      </c>
      <c r="D12" s="2" t="s">
        <v>6</v>
      </c>
      <c r="E12" s="17">
        <f t="shared" si="0"/>
        <v>114</v>
      </c>
      <c r="F12" s="2" t="s">
        <v>7</v>
      </c>
    </row>
    <row r="13" spans="1:6" ht="12.75">
      <c r="A13" s="2" t="s">
        <v>13</v>
      </c>
      <c r="B13" s="3">
        <v>10</v>
      </c>
      <c r="C13" s="2" t="s">
        <v>10</v>
      </c>
      <c r="D13" s="2" t="s">
        <v>6</v>
      </c>
      <c r="E13" s="17">
        <f t="shared" si="0"/>
        <v>76</v>
      </c>
      <c r="F13" s="2" t="s">
        <v>7</v>
      </c>
    </row>
    <row r="14" spans="1:6" ht="12.75">
      <c r="A14" s="2" t="s">
        <v>25</v>
      </c>
      <c r="B14" s="3">
        <v>3</v>
      </c>
      <c r="C14" s="2" t="s">
        <v>10</v>
      </c>
      <c r="D14" s="2" t="s">
        <v>6</v>
      </c>
      <c r="E14" s="17">
        <f t="shared" si="0"/>
        <v>22.799999999999997</v>
      </c>
      <c r="F14" s="2" t="s">
        <v>7</v>
      </c>
    </row>
    <row r="15" spans="1:6" ht="12.75">
      <c r="A15" s="2" t="s">
        <v>26</v>
      </c>
      <c r="B15" s="3">
        <v>5</v>
      </c>
      <c r="C15" s="2" t="s">
        <v>10</v>
      </c>
      <c r="D15" s="2" t="s">
        <v>6</v>
      </c>
      <c r="E15" s="17">
        <f t="shared" si="0"/>
        <v>38</v>
      </c>
      <c r="F15" s="2" t="s">
        <v>7</v>
      </c>
    </row>
    <row r="16" spans="1:6" ht="12.75">
      <c r="A16" s="2" t="s">
        <v>27</v>
      </c>
      <c r="B16" s="3">
        <v>5</v>
      </c>
      <c r="C16" s="2" t="s">
        <v>10</v>
      </c>
      <c r="D16" s="2" t="s">
        <v>6</v>
      </c>
      <c r="E16" s="17">
        <f t="shared" si="0"/>
        <v>38</v>
      </c>
      <c r="F16" s="2" t="s">
        <v>7</v>
      </c>
    </row>
    <row r="17" ht="12.75">
      <c r="B17" s="3"/>
    </row>
    <row r="18" spans="1:6" ht="12.75">
      <c r="A18" s="2" t="s">
        <v>14</v>
      </c>
      <c r="B18" s="3"/>
      <c r="D18" s="2" t="s">
        <v>6</v>
      </c>
      <c r="E18" s="17">
        <f>+SUM(E10:E17)</f>
        <v>532</v>
      </c>
      <c r="F18" s="2" t="s">
        <v>7</v>
      </c>
    </row>
    <row r="19" ht="12.75">
      <c r="B19" s="3"/>
    </row>
    <row r="20" spans="1:2" ht="12.75">
      <c r="A20" s="2" t="s">
        <v>15</v>
      </c>
      <c r="B20" s="3"/>
    </row>
    <row r="21" spans="1:6" ht="12.75">
      <c r="A21" s="2" t="s">
        <v>16</v>
      </c>
      <c r="B21" s="3"/>
      <c r="D21" s="2" t="s">
        <v>6</v>
      </c>
      <c r="E21" s="17">
        <f>E7-E18</f>
        <v>1444</v>
      </c>
      <c r="F21" s="2" t="s">
        <v>7</v>
      </c>
    </row>
    <row r="22" ht="12.75">
      <c r="B22" s="3"/>
    </row>
    <row r="23" spans="1:6" ht="12.75">
      <c r="A23" s="2" t="s">
        <v>30</v>
      </c>
      <c r="B23" s="3"/>
      <c r="D23" s="2" t="s">
        <v>6</v>
      </c>
      <c r="E23" s="17">
        <f>E21-(E21*0.2)</f>
        <v>1155.2</v>
      </c>
      <c r="F23" s="2" t="s">
        <v>7</v>
      </c>
    </row>
    <row r="24" spans="1:2" ht="12.75">
      <c r="A24" s="2" t="s">
        <v>31</v>
      </c>
      <c r="B24" s="3"/>
    </row>
    <row r="25" ht="12.75">
      <c r="B25" s="3"/>
    </row>
    <row r="26" spans="1:2" ht="12.75">
      <c r="A26" s="1" t="s">
        <v>62</v>
      </c>
      <c r="B26" s="3"/>
    </row>
    <row r="27" spans="1:3" ht="12.75">
      <c r="A27" s="2" t="s">
        <v>28</v>
      </c>
      <c r="B27" s="3">
        <v>3</v>
      </c>
      <c r="C27" s="2" t="s">
        <v>17</v>
      </c>
    </row>
    <row r="28" spans="1:3" ht="12.75">
      <c r="A28" s="2" t="s">
        <v>18</v>
      </c>
      <c r="B28" s="3">
        <v>12</v>
      </c>
      <c r="C28" s="2" t="s">
        <v>17</v>
      </c>
    </row>
    <row r="29" spans="1:3" ht="12.75">
      <c r="A29" s="2" t="s">
        <v>29</v>
      </c>
      <c r="B29" s="3">
        <v>3</v>
      </c>
      <c r="C29" s="2" t="s">
        <v>17</v>
      </c>
    </row>
    <row r="30" spans="1:3" ht="12.75">
      <c r="A30" s="2" t="s">
        <v>61</v>
      </c>
      <c r="B30" s="3">
        <v>10</v>
      </c>
      <c r="C30" s="2" t="s">
        <v>17</v>
      </c>
    </row>
    <row r="31" ht="12.75">
      <c r="B31" s="3"/>
    </row>
    <row r="32" spans="1:3" ht="12.75">
      <c r="A32" s="2" t="s">
        <v>58</v>
      </c>
      <c r="B32" s="8">
        <f>SUM(B27:B30)</f>
        <v>28</v>
      </c>
      <c r="C32" s="2" t="s">
        <v>17</v>
      </c>
    </row>
    <row r="33" ht="12.75">
      <c r="B33" s="3"/>
    </row>
    <row r="34" spans="1:5" ht="12.75">
      <c r="A34" s="2" t="s">
        <v>19</v>
      </c>
      <c r="B34" s="3"/>
      <c r="D34" s="2" t="s">
        <v>20</v>
      </c>
      <c r="E34" s="18">
        <v>91000</v>
      </c>
    </row>
    <row r="35" ht="12.75">
      <c r="B35" s="3"/>
    </row>
    <row r="36" spans="1:2" ht="12.75">
      <c r="A36" s="4" t="s">
        <v>64</v>
      </c>
      <c r="B36" s="3"/>
    </row>
    <row r="37" spans="1:5" ht="12.75">
      <c r="A37" s="2" t="s">
        <v>49</v>
      </c>
      <c r="B37" s="3"/>
      <c r="D37" s="2" t="s">
        <v>20</v>
      </c>
      <c r="E37" s="16">
        <v>2000</v>
      </c>
    </row>
    <row r="38" spans="1:5" ht="12.75">
      <c r="A38" s="2" t="s">
        <v>50</v>
      </c>
      <c r="B38" s="3"/>
      <c r="D38" s="2" t="s">
        <v>20</v>
      </c>
      <c r="E38" s="16">
        <v>2000</v>
      </c>
    </row>
    <row r="39" spans="1:5" ht="12.75">
      <c r="A39" s="2" t="s">
        <v>48</v>
      </c>
      <c r="B39" s="3"/>
      <c r="D39" s="2" t="s">
        <v>20</v>
      </c>
      <c r="E39" s="16">
        <v>1250</v>
      </c>
    </row>
    <row r="40" spans="1:5" ht="12.75">
      <c r="A40" s="2" t="s">
        <v>55</v>
      </c>
      <c r="B40" s="3"/>
      <c r="D40" s="2" t="s">
        <v>20</v>
      </c>
      <c r="E40" s="16">
        <v>5000</v>
      </c>
    </row>
    <row r="41" spans="1:5" ht="12.75">
      <c r="A41" s="2" t="s">
        <v>35</v>
      </c>
      <c r="B41" s="3"/>
      <c r="D41" s="2" t="s">
        <v>20</v>
      </c>
      <c r="E41" s="16">
        <v>500</v>
      </c>
    </row>
    <row r="42" spans="1:5" ht="12.75">
      <c r="A42" s="2" t="s">
        <v>57</v>
      </c>
      <c r="B42" s="3"/>
      <c r="D42" s="2" t="s">
        <v>20</v>
      </c>
      <c r="E42" s="16">
        <v>150</v>
      </c>
    </row>
    <row r="43" spans="1:5" ht="12.75">
      <c r="A43" s="2" t="s">
        <v>36</v>
      </c>
      <c r="B43" s="3"/>
      <c r="D43" s="2" t="s">
        <v>20</v>
      </c>
      <c r="E43" s="16">
        <v>4500</v>
      </c>
    </row>
    <row r="44" spans="1:5" ht="12.75">
      <c r="A44" s="2" t="s">
        <v>37</v>
      </c>
      <c r="B44" s="3"/>
      <c r="D44" s="2" t="s">
        <v>20</v>
      </c>
      <c r="E44" s="16">
        <v>450</v>
      </c>
    </row>
    <row r="45" spans="1:5" ht="12.75">
      <c r="A45" s="2" t="s">
        <v>38</v>
      </c>
      <c r="D45" s="2" t="s">
        <v>20</v>
      </c>
      <c r="E45" s="16">
        <v>100</v>
      </c>
    </row>
    <row r="46" spans="1:5" ht="12.75">
      <c r="A46" s="2" t="s">
        <v>39</v>
      </c>
      <c r="B46" s="3"/>
      <c r="D46" s="2" t="s">
        <v>20</v>
      </c>
      <c r="E46" s="16">
        <v>50</v>
      </c>
    </row>
    <row r="47" spans="1:5" ht="12.75">
      <c r="A47" s="2" t="s">
        <v>40</v>
      </c>
      <c r="B47" s="3"/>
      <c r="D47" s="2" t="s">
        <v>20</v>
      </c>
      <c r="E47" s="16">
        <v>150</v>
      </c>
    </row>
    <row r="48" spans="1:5" ht="12.75">
      <c r="A48" s="2" t="s">
        <v>41</v>
      </c>
      <c r="B48" s="3"/>
      <c r="D48" s="2" t="s">
        <v>20</v>
      </c>
      <c r="E48" s="16">
        <v>250</v>
      </c>
    </row>
    <row r="49" spans="1:5" ht="12.75">
      <c r="A49" s="2" t="s">
        <v>42</v>
      </c>
      <c r="B49" s="3"/>
      <c r="D49" s="2" t="s">
        <v>20</v>
      </c>
      <c r="E49" s="16">
        <v>500</v>
      </c>
    </row>
    <row r="50" spans="1:5" ht="12.75">
      <c r="A50" s="2" t="s">
        <v>56</v>
      </c>
      <c r="B50" s="3"/>
      <c r="D50" s="2" t="s">
        <v>20</v>
      </c>
      <c r="E50" s="16">
        <v>1420</v>
      </c>
    </row>
    <row r="51" spans="1:5" ht="12.75">
      <c r="A51" s="2" t="s">
        <v>43</v>
      </c>
      <c r="D51" s="2" t="s">
        <v>20</v>
      </c>
      <c r="E51" s="16">
        <v>100</v>
      </c>
    </row>
    <row r="52" spans="1:5" ht="12.75">
      <c r="A52" s="2" t="s">
        <v>60</v>
      </c>
      <c r="B52" s="3"/>
      <c r="D52" s="2" t="s">
        <v>20</v>
      </c>
      <c r="E52" s="16">
        <v>700</v>
      </c>
    </row>
    <row r="53" spans="1:5" ht="12.75">
      <c r="A53" s="2" t="s">
        <v>44</v>
      </c>
      <c r="B53" s="3"/>
      <c r="D53" s="2" t="s">
        <v>20</v>
      </c>
      <c r="E53" s="16">
        <v>900</v>
      </c>
    </row>
    <row r="54" spans="1:5" ht="12.75">
      <c r="A54" s="2" t="s">
        <v>45</v>
      </c>
      <c r="B54" s="3"/>
      <c r="D54" s="2" t="s">
        <v>20</v>
      </c>
      <c r="E54" s="16">
        <v>1500</v>
      </c>
    </row>
    <row r="55" spans="1:5" ht="12.75">
      <c r="A55" s="2" t="s">
        <v>51</v>
      </c>
      <c r="B55" s="3"/>
      <c r="D55" s="2" t="s">
        <v>20</v>
      </c>
      <c r="E55" s="16">
        <v>1200</v>
      </c>
    </row>
    <row r="56" spans="1:5" ht="12.75">
      <c r="A56" s="2" t="s">
        <v>52</v>
      </c>
      <c r="B56" s="3"/>
      <c r="D56" s="2" t="s">
        <v>20</v>
      </c>
      <c r="E56" s="16">
        <v>500</v>
      </c>
    </row>
    <row r="57" spans="1:5" ht="12.75">
      <c r="A57" s="2" t="s">
        <v>53</v>
      </c>
      <c r="B57" s="3"/>
      <c r="D57" s="2" t="s">
        <v>20</v>
      </c>
      <c r="E57" s="16">
        <v>1000</v>
      </c>
    </row>
    <row r="58" spans="1:5" ht="12.75">
      <c r="A58" s="2" t="s">
        <v>54</v>
      </c>
      <c r="B58" s="3"/>
      <c r="D58" s="2" t="s">
        <v>20</v>
      </c>
      <c r="E58" s="16">
        <v>1000</v>
      </c>
    </row>
    <row r="59" ht="12.75">
      <c r="B59" s="3"/>
    </row>
    <row r="60" ht="12.75">
      <c r="B60" s="3"/>
    </row>
    <row r="61" spans="1:5" ht="12.75">
      <c r="A61" s="4" t="s">
        <v>65</v>
      </c>
      <c r="B61" s="3"/>
      <c r="D61" s="2" t="s">
        <v>20</v>
      </c>
      <c r="E61" s="17">
        <f>SUM(E37:E60)</f>
        <v>25220</v>
      </c>
    </row>
    <row r="62" spans="1:2" ht="12.75">
      <c r="A62" s="4"/>
      <c r="B62" s="3"/>
    </row>
    <row r="63" spans="1:2" ht="12.75">
      <c r="A63" s="4" t="s">
        <v>46</v>
      </c>
      <c r="B63" s="3"/>
    </row>
    <row r="64" ht="12.75">
      <c r="B64" s="3"/>
    </row>
    <row r="65" spans="1:6" ht="12.75">
      <c r="A65" s="2" t="s">
        <v>21</v>
      </c>
      <c r="B65" s="3"/>
      <c r="D65" s="2" t="s">
        <v>20</v>
      </c>
      <c r="E65" s="17">
        <f>CEILING((E34+E61)*(100+B32)/100/E23,4)</f>
        <v>132</v>
      </c>
      <c r="F65" s="2" t="s">
        <v>22</v>
      </c>
    </row>
    <row r="66" spans="1:6" ht="12.75">
      <c r="A66" s="2" t="s">
        <v>23</v>
      </c>
      <c r="B66" s="3"/>
      <c r="D66" s="2" t="s">
        <v>20</v>
      </c>
      <c r="E66" s="17">
        <f>CEILING((E34+E61)*(100+B32)/100/E21,4)</f>
        <v>104</v>
      </c>
      <c r="F66" s="2" t="s">
        <v>22</v>
      </c>
    </row>
    <row r="67" ht="12.75">
      <c r="B67" s="3"/>
    </row>
    <row r="68" spans="1:5" s="7" customFormat="1" ht="12.75">
      <c r="A68" s="21" t="s">
        <v>32</v>
      </c>
      <c r="E68" s="19"/>
    </row>
    <row r="69" spans="1:5" s="7" customFormat="1" ht="12.75">
      <c r="A69" s="22"/>
      <c r="E69" s="19"/>
    </row>
    <row r="70" spans="1:6" s="7" customFormat="1" ht="12.75">
      <c r="A70" s="22" t="s">
        <v>33</v>
      </c>
      <c r="D70" s="7" t="s">
        <v>20</v>
      </c>
      <c r="E70" s="20">
        <f>E65/10</f>
        <v>13.2</v>
      </c>
      <c r="F70" s="7" t="s">
        <v>22</v>
      </c>
    </row>
    <row r="71" spans="1:6" s="7" customFormat="1" ht="12.75">
      <c r="A71" s="22" t="s">
        <v>34</v>
      </c>
      <c r="B71" s="6"/>
      <c r="D71" s="7" t="s">
        <v>20</v>
      </c>
      <c r="E71" s="20">
        <f>E66/10</f>
        <v>10.4</v>
      </c>
      <c r="F71" s="7" t="s">
        <v>22</v>
      </c>
    </row>
    <row r="72" spans="2:5" s="7" customFormat="1" ht="12.75">
      <c r="B72" s="6"/>
      <c r="E72" s="19"/>
    </row>
    <row r="73" spans="1:5" s="7" customFormat="1" ht="12.75">
      <c r="A73" s="4" t="s">
        <v>47</v>
      </c>
      <c r="B73" s="6"/>
      <c r="E73" s="19"/>
    </row>
    <row r="74" spans="2:5" s="7" customFormat="1" ht="12.75">
      <c r="B74" s="6"/>
      <c r="E74" s="19"/>
    </row>
    <row r="75" spans="1:6" s="7" customFormat="1" ht="12.75">
      <c r="A75" s="7" t="s">
        <v>33</v>
      </c>
      <c r="D75" s="7" t="s">
        <v>20</v>
      </c>
      <c r="E75" s="20">
        <f>SUM(E65,E70)</f>
        <v>145.2</v>
      </c>
      <c r="F75" s="7" t="s">
        <v>22</v>
      </c>
    </row>
    <row r="76" spans="1:6" s="7" customFormat="1" ht="12.75">
      <c r="A76" s="7" t="s">
        <v>34</v>
      </c>
      <c r="B76" s="6"/>
      <c r="D76" s="7" t="s">
        <v>20</v>
      </c>
      <c r="E76" s="20">
        <f>SUM(E66,E71)</f>
        <v>114.4</v>
      </c>
      <c r="F76" s="7" t="s">
        <v>22</v>
      </c>
    </row>
    <row r="77" s="7" customFormat="1" ht="12.75">
      <c r="E77" s="19"/>
    </row>
  </sheetData>
  <mergeCells count="2">
    <mergeCell ref="A1:M1"/>
    <mergeCell ref="C2:F2"/>
  </mergeCells>
  <dataValidations count="1">
    <dataValidation errorStyle="warning" type="whole" operator="notBetween" showInputMessage="1" showErrorMessage="1" errorTitle="DO NOT ALTER" error="This is a calculated cell. Pick &quot;No&quot;, and then Esc to cancel." sqref="E75:E76 E7 E23 E18 E21 B32 E61 E65:E66 E70:E71 E10:E16 B2">
      <formula1>-8760</formula1>
      <formula2>8760</formula2>
    </dataValidation>
  </dataValidations>
  <printOptions gridLines="1"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77"/>
  <sheetViews>
    <sheetView workbookViewId="0" topLeftCell="A1">
      <pane ySplit="3" topLeftCell="BM4" activePane="bottomLeft" state="frozen"/>
      <selection pane="topLeft" activeCell="A1" sqref="A1"/>
      <selection pane="bottomLeft" activeCell="E34" sqref="E34"/>
    </sheetView>
  </sheetViews>
  <sheetFormatPr defaultColWidth="9.140625" defaultRowHeight="12.75"/>
  <cols>
    <col min="1" max="1" width="50.7109375" style="2" customWidth="1"/>
    <col min="2" max="2" width="8.28125" style="2" bestFit="1" customWidth="1"/>
    <col min="3" max="3" width="6.28125" style="2" bestFit="1" customWidth="1"/>
    <col min="4" max="4" width="2.140625" style="2" bestFit="1" customWidth="1"/>
    <col min="5" max="5" width="10.7109375" style="16" customWidth="1"/>
    <col min="6" max="6" width="5.57421875" style="2" bestFit="1" customWidth="1"/>
    <col min="7" max="16384" width="9.140625" style="2" customWidth="1"/>
  </cols>
  <sheetData>
    <row r="1" spans="1:13" ht="26.25">
      <c r="A1" s="23" t="s">
        <v>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6" s="12" customFormat="1" ht="18">
      <c r="A2" s="11" t="s">
        <v>24</v>
      </c>
      <c r="B2" s="26">
        <f>B4*B5</f>
        <v>40</v>
      </c>
      <c r="C2" s="24" t="s">
        <v>1</v>
      </c>
      <c r="D2" s="24"/>
      <c r="E2" s="24"/>
      <c r="F2" s="24"/>
    </row>
    <row r="3" spans="2:5" s="9" customFormat="1" ht="13.5" thickBot="1">
      <c r="B3" s="14"/>
      <c r="E3" s="15"/>
    </row>
    <row r="4" spans="1:2" ht="12.75">
      <c r="A4" s="2" t="s">
        <v>2</v>
      </c>
      <c r="B4" s="3">
        <v>8</v>
      </c>
    </row>
    <row r="5" spans="1:2" ht="12.75">
      <c r="A5" s="2" t="s">
        <v>3</v>
      </c>
      <c r="B5" s="3">
        <v>5</v>
      </c>
    </row>
    <row r="6" ht="12.75">
      <c r="B6" s="3"/>
    </row>
    <row r="7" spans="1:6" ht="12.75">
      <c r="A7" s="2" t="s">
        <v>4</v>
      </c>
      <c r="B7" s="3">
        <v>52</v>
      </c>
      <c r="C7" s="2" t="s">
        <v>5</v>
      </c>
      <c r="D7" s="2" t="s">
        <v>6</v>
      </c>
      <c r="E7" s="17">
        <f>B7*B4*B5</f>
        <v>2080</v>
      </c>
      <c r="F7" s="2" t="s">
        <v>7</v>
      </c>
    </row>
    <row r="8" ht="12.75">
      <c r="B8" s="3"/>
    </row>
    <row r="9" spans="1:2" ht="12.75">
      <c r="A9" s="1" t="s">
        <v>8</v>
      </c>
      <c r="B9" s="3"/>
    </row>
    <row r="10" spans="1:6" ht="12.75">
      <c r="A10" s="2" t="s">
        <v>9</v>
      </c>
      <c r="B10" s="3">
        <v>12</v>
      </c>
      <c r="C10" s="2" t="s">
        <v>10</v>
      </c>
      <c r="D10" s="2" t="s">
        <v>6</v>
      </c>
      <c r="E10" s="17">
        <f aca="true" t="shared" si="0" ref="E10:E16">B10*$B$4</f>
        <v>96</v>
      </c>
      <c r="F10" s="2" t="s">
        <v>7</v>
      </c>
    </row>
    <row r="11" spans="1:6" ht="12.75">
      <c r="A11" s="2" t="s">
        <v>11</v>
      </c>
      <c r="B11" s="3">
        <v>20</v>
      </c>
      <c r="C11" s="2" t="s">
        <v>10</v>
      </c>
      <c r="D11" s="2" t="s">
        <v>6</v>
      </c>
      <c r="E11" s="17">
        <f t="shared" si="0"/>
        <v>160</v>
      </c>
      <c r="F11" s="2" t="s">
        <v>7</v>
      </c>
    </row>
    <row r="12" spans="1:6" ht="12.75">
      <c r="A12" s="2" t="s">
        <v>12</v>
      </c>
      <c r="B12" s="3">
        <v>15</v>
      </c>
      <c r="C12" s="2" t="s">
        <v>10</v>
      </c>
      <c r="D12" s="2" t="s">
        <v>6</v>
      </c>
      <c r="E12" s="17">
        <f t="shared" si="0"/>
        <v>120</v>
      </c>
      <c r="F12" s="2" t="s">
        <v>7</v>
      </c>
    </row>
    <row r="13" spans="1:6" ht="12.75">
      <c r="A13" s="2" t="s">
        <v>13</v>
      </c>
      <c r="B13" s="3">
        <v>10</v>
      </c>
      <c r="C13" s="2" t="s">
        <v>10</v>
      </c>
      <c r="D13" s="2" t="s">
        <v>6</v>
      </c>
      <c r="E13" s="17">
        <f t="shared" si="0"/>
        <v>80</v>
      </c>
      <c r="F13" s="2" t="s">
        <v>7</v>
      </c>
    </row>
    <row r="14" spans="1:6" ht="12.75">
      <c r="A14" s="2" t="s">
        <v>25</v>
      </c>
      <c r="B14" s="3">
        <v>3</v>
      </c>
      <c r="C14" s="2" t="s">
        <v>10</v>
      </c>
      <c r="D14" s="2" t="s">
        <v>6</v>
      </c>
      <c r="E14" s="17">
        <f t="shared" si="0"/>
        <v>24</v>
      </c>
      <c r="F14" s="2" t="s">
        <v>7</v>
      </c>
    </row>
    <row r="15" spans="1:6" ht="12.75">
      <c r="A15" s="2" t="s">
        <v>26</v>
      </c>
      <c r="B15" s="3">
        <v>5</v>
      </c>
      <c r="C15" s="2" t="s">
        <v>10</v>
      </c>
      <c r="D15" s="2" t="s">
        <v>6</v>
      </c>
      <c r="E15" s="17">
        <f t="shared" si="0"/>
        <v>40</v>
      </c>
      <c r="F15" s="2" t="s">
        <v>7</v>
      </c>
    </row>
    <row r="16" spans="1:6" ht="12.75">
      <c r="A16" s="2" t="s">
        <v>27</v>
      </c>
      <c r="B16" s="3">
        <v>5</v>
      </c>
      <c r="C16" s="2" t="s">
        <v>10</v>
      </c>
      <c r="D16" s="2" t="s">
        <v>6</v>
      </c>
      <c r="E16" s="17">
        <f t="shared" si="0"/>
        <v>40</v>
      </c>
      <c r="F16" s="2" t="s">
        <v>7</v>
      </c>
    </row>
    <row r="17" ht="12.75">
      <c r="B17" s="3"/>
    </row>
    <row r="18" spans="1:6" ht="12.75">
      <c r="A18" s="2" t="s">
        <v>14</v>
      </c>
      <c r="B18" s="3"/>
      <c r="D18" s="2" t="s">
        <v>6</v>
      </c>
      <c r="E18" s="17">
        <f>+SUM(E10:E17)</f>
        <v>560</v>
      </c>
      <c r="F18" s="2" t="s">
        <v>7</v>
      </c>
    </row>
    <row r="19" ht="12.75">
      <c r="B19" s="3"/>
    </row>
    <row r="20" spans="1:2" ht="12.75">
      <c r="A20" s="2" t="s">
        <v>15</v>
      </c>
      <c r="B20" s="3"/>
    </row>
    <row r="21" spans="1:6" ht="12.75">
      <c r="A21" s="2" t="s">
        <v>16</v>
      </c>
      <c r="B21" s="3"/>
      <c r="D21" s="2" t="s">
        <v>6</v>
      </c>
      <c r="E21" s="17">
        <f>E7-E18</f>
        <v>1520</v>
      </c>
      <c r="F21" s="2" t="s">
        <v>7</v>
      </c>
    </row>
    <row r="22" ht="12.75">
      <c r="B22" s="3"/>
    </row>
    <row r="23" spans="1:6" ht="12.75">
      <c r="A23" s="2" t="s">
        <v>30</v>
      </c>
      <c r="B23" s="3"/>
      <c r="D23" s="2" t="s">
        <v>6</v>
      </c>
      <c r="E23" s="17">
        <f>E21-(E21*0.2)</f>
        <v>1216</v>
      </c>
      <c r="F23" s="2" t="s">
        <v>7</v>
      </c>
    </row>
    <row r="24" spans="1:2" ht="12.75">
      <c r="A24" s="2" t="s">
        <v>31</v>
      </c>
      <c r="B24" s="3"/>
    </row>
    <row r="25" ht="12.75">
      <c r="B25" s="3"/>
    </row>
    <row r="26" spans="1:2" ht="12.75">
      <c r="A26" s="1" t="s">
        <v>62</v>
      </c>
      <c r="B26" s="3"/>
    </row>
    <row r="27" spans="1:3" ht="12.75">
      <c r="A27" s="2" t="s">
        <v>28</v>
      </c>
      <c r="B27" s="3">
        <v>3</v>
      </c>
      <c r="C27" s="2" t="s">
        <v>17</v>
      </c>
    </row>
    <row r="28" spans="1:3" ht="12.75">
      <c r="A28" s="2" t="s">
        <v>18</v>
      </c>
      <c r="B28" s="3">
        <v>12</v>
      </c>
      <c r="C28" s="2" t="s">
        <v>17</v>
      </c>
    </row>
    <row r="29" spans="1:3" ht="12.75">
      <c r="A29" s="2" t="s">
        <v>29</v>
      </c>
      <c r="B29" s="3">
        <v>3</v>
      </c>
      <c r="C29" s="2" t="s">
        <v>17</v>
      </c>
    </row>
    <row r="30" spans="1:3" ht="12.75">
      <c r="A30" s="2" t="s">
        <v>61</v>
      </c>
      <c r="B30" s="3">
        <v>10</v>
      </c>
      <c r="C30" s="2" t="s">
        <v>17</v>
      </c>
    </row>
    <row r="31" ht="12.75">
      <c r="B31" s="3"/>
    </row>
    <row r="32" spans="1:3" ht="12.75">
      <c r="A32" s="2" t="s">
        <v>58</v>
      </c>
      <c r="B32" s="8">
        <f>SUM(B27:B30)</f>
        <v>28</v>
      </c>
      <c r="C32" s="2" t="s">
        <v>17</v>
      </c>
    </row>
    <row r="33" ht="12.75">
      <c r="B33" s="3"/>
    </row>
    <row r="34" spans="1:5" ht="12.75">
      <c r="A34" s="2" t="s">
        <v>19</v>
      </c>
      <c r="B34" s="3"/>
      <c r="D34" s="2" t="s">
        <v>20</v>
      </c>
      <c r="E34" s="18">
        <v>91000</v>
      </c>
    </row>
    <row r="35" ht="12.75">
      <c r="B35" s="3"/>
    </row>
    <row r="36" spans="1:2" ht="12.75">
      <c r="A36" s="4" t="s">
        <v>63</v>
      </c>
      <c r="B36" s="3"/>
    </row>
    <row r="37" spans="1:5" ht="12.75">
      <c r="A37" s="2" t="s">
        <v>49</v>
      </c>
      <c r="B37" s="3"/>
      <c r="D37" s="2" t="s">
        <v>20</v>
      </c>
      <c r="E37" s="16">
        <v>2000</v>
      </c>
    </row>
    <row r="38" spans="1:5" ht="12.75">
      <c r="A38" s="2" t="s">
        <v>50</v>
      </c>
      <c r="B38" s="3"/>
      <c r="D38" s="2" t="s">
        <v>20</v>
      </c>
      <c r="E38" s="16">
        <v>2000</v>
      </c>
    </row>
    <row r="39" spans="1:5" ht="12.75">
      <c r="A39" s="2" t="s">
        <v>48</v>
      </c>
      <c r="B39" s="3"/>
      <c r="D39" s="2" t="s">
        <v>20</v>
      </c>
      <c r="E39" s="16">
        <v>1250</v>
      </c>
    </row>
    <row r="40" spans="1:5" ht="12.75">
      <c r="A40" s="2" t="s">
        <v>55</v>
      </c>
      <c r="B40" s="3"/>
      <c r="D40" s="2" t="s">
        <v>20</v>
      </c>
      <c r="E40" s="16">
        <v>5000</v>
      </c>
    </row>
    <row r="41" spans="1:5" ht="12.75">
      <c r="A41" s="2" t="s">
        <v>35</v>
      </c>
      <c r="B41" s="3"/>
      <c r="D41" s="2" t="s">
        <v>20</v>
      </c>
      <c r="E41" s="16">
        <v>500</v>
      </c>
    </row>
    <row r="42" spans="1:5" ht="12.75">
      <c r="A42" s="2" t="s">
        <v>57</v>
      </c>
      <c r="B42" s="3"/>
      <c r="D42" s="2" t="s">
        <v>20</v>
      </c>
      <c r="E42" s="16">
        <v>150</v>
      </c>
    </row>
    <row r="43" spans="1:5" ht="12.75">
      <c r="A43" s="2" t="s">
        <v>36</v>
      </c>
      <c r="B43" s="3"/>
      <c r="D43" s="2" t="s">
        <v>20</v>
      </c>
      <c r="E43" s="16">
        <v>4500</v>
      </c>
    </row>
    <row r="44" spans="1:5" ht="12.75">
      <c r="A44" s="2" t="s">
        <v>37</v>
      </c>
      <c r="B44" s="3"/>
      <c r="D44" s="2" t="s">
        <v>20</v>
      </c>
      <c r="E44" s="16">
        <v>450</v>
      </c>
    </row>
    <row r="45" spans="1:5" ht="12.75">
      <c r="A45" s="2" t="s">
        <v>38</v>
      </c>
      <c r="D45" s="2" t="s">
        <v>20</v>
      </c>
      <c r="E45" s="16">
        <v>100</v>
      </c>
    </row>
    <row r="46" spans="1:5" ht="12.75">
      <c r="A46" s="2" t="s">
        <v>39</v>
      </c>
      <c r="B46" s="3"/>
      <c r="D46" s="2" t="s">
        <v>20</v>
      </c>
      <c r="E46" s="16">
        <v>50</v>
      </c>
    </row>
    <row r="47" spans="1:5" ht="12.75">
      <c r="A47" s="2" t="s">
        <v>40</v>
      </c>
      <c r="B47" s="3"/>
      <c r="D47" s="2" t="s">
        <v>20</v>
      </c>
      <c r="E47" s="16">
        <v>150</v>
      </c>
    </row>
    <row r="48" spans="1:5" ht="12.75">
      <c r="A48" s="2" t="s">
        <v>41</v>
      </c>
      <c r="B48" s="3"/>
      <c r="D48" s="2" t="s">
        <v>20</v>
      </c>
      <c r="E48" s="16">
        <v>250</v>
      </c>
    </row>
    <row r="49" spans="1:5" ht="12.75">
      <c r="A49" s="2" t="s">
        <v>42</v>
      </c>
      <c r="B49" s="3"/>
      <c r="D49" s="2" t="s">
        <v>20</v>
      </c>
      <c r="E49" s="16">
        <v>500</v>
      </c>
    </row>
    <row r="50" spans="1:5" ht="12.75">
      <c r="A50" s="2" t="s">
        <v>56</v>
      </c>
      <c r="B50" s="3"/>
      <c r="D50" s="2" t="s">
        <v>20</v>
      </c>
      <c r="E50" s="16">
        <v>1420</v>
      </c>
    </row>
    <row r="51" spans="1:5" ht="12.75">
      <c r="A51" s="2" t="s">
        <v>43</v>
      </c>
      <c r="D51" s="2" t="s">
        <v>20</v>
      </c>
      <c r="E51" s="16">
        <v>100</v>
      </c>
    </row>
    <row r="52" spans="1:5" ht="12.75">
      <c r="A52" s="2" t="s">
        <v>60</v>
      </c>
      <c r="B52" s="3"/>
      <c r="D52" s="2" t="s">
        <v>20</v>
      </c>
      <c r="E52" s="16">
        <v>700</v>
      </c>
    </row>
    <row r="53" spans="1:5" ht="12.75">
      <c r="A53" s="2" t="s">
        <v>44</v>
      </c>
      <c r="B53" s="3"/>
      <c r="D53" s="2" t="s">
        <v>20</v>
      </c>
      <c r="E53" s="16">
        <v>900</v>
      </c>
    </row>
    <row r="54" spans="1:5" ht="12.75">
      <c r="A54" s="2" t="s">
        <v>45</v>
      </c>
      <c r="B54" s="3"/>
      <c r="D54" s="2" t="s">
        <v>20</v>
      </c>
      <c r="E54" s="16">
        <v>1500</v>
      </c>
    </row>
    <row r="55" spans="1:5" ht="12.75">
      <c r="A55" s="2" t="s">
        <v>51</v>
      </c>
      <c r="B55" s="3"/>
      <c r="D55" s="2" t="s">
        <v>20</v>
      </c>
      <c r="E55" s="16">
        <v>1200</v>
      </c>
    </row>
    <row r="56" spans="1:5" ht="12.75">
      <c r="A56" s="2" t="s">
        <v>52</v>
      </c>
      <c r="B56" s="3"/>
      <c r="D56" s="2" t="s">
        <v>20</v>
      </c>
      <c r="E56" s="16">
        <v>500</v>
      </c>
    </row>
    <row r="57" spans="1:5" ht="12.75">
      <c r="A57" s="2" t="s">
        <v>53</v>
      </c>
      <c r="B57" s="3"/>
      <c r="D57" s="2" t="s">
        <v>20</v>
      </c>
      <c r="E57" s="16">
        <v>1000</v>
      </c>
    </row>
    <row r="58" spans="1:5" ht="12.75">
      <c r="A58" s="2" t="s">
        <v>54</v>
      </c>
      <c r="B58" s="3"/>
      <c r="D58" s="2" t="s">
        <v>20</v>
      </c>
      <c r="E58" s="16">
        <v>1000</v>
      </c>
    </row>
    <row r="59" ht="12.75">
      <c r="B59" s="3"/>
    </row>
    <row r="60" ht="12.75">
      <c r="B60" s="3"/>
    </row>
    <row r="61" spans="1:5" ht="12.75">
      <c r="A61" s="4" t="s">
        <v>65</v>
      </c>
      <c r="B61" s="3"/>
      <c r="D61" s="2" t="s">
        <v>20</v>
      </c>
      <c r="E61" s="17">
        <f>SUM(E37:E60)</f>
        <v>25220</v>
      </c>
    </row>
    <row r="62" spans="1:2" ht="12.75">
      <c r="A62" s="4"/>
      <c r="B62" s="3"/>
    </row>
    <row r="63" spans="1:2" ht="12.75">
      <c r="A63" s="4" t="s">
        <v>46</v>
      </c>
      <c r="B63" s="3"/>
    </row>
    <row r="64" ht="12.75">
      <c r="B64" s="3"/>
    </row>
    <row r="65" spans="1:6" ht="12.75">
      <c r="A65" s="2" t="s">
        <v>21</v>
      </c>
      <c r="B65" s="3"/>
      <c r="D65" s="2" t="s">
        <v>20</v>
      </c>
      <c r="E65" s="17">
        <f>CEILING((E34+E61)*(100+B32)/100/E23,4)</f>
        <v>124</v>
      </c>
      <c r="F65" s="2" t="s">
        <v>22</v>
      </c>
    </row>
    <row r="66" spans="1:6" ht="12.75">
      <c r="A66" s="2" t="s">
        <v>23</v>
      </c>
      <c r="B66" s="3"/>
      <c r="D66" s="2" t="s">
        <v>20</v>
      </c>
      <c r="E66" s="17">
        <f>CEILING((E34+E61)*(100+B32)/100/E21,4)</f>
        <v>100</v>
      </c>
      <c r="F66" s="2" t="s">
        <v>22</v>
      </c>
    </row>
    <row r="67" ht="12.75">
      <c r="B67" s="3"/>
    </row>
    <row r="68" spans="1:5" s="7" customFormat="1" ht="12.75">
      <c r="A68" s="21" t="s">
        <v>32</v>
      </c>
      <c r="E68" s="19"/>
    </row>
    <row r="69" spans="1:5" s="7" customFormat="1" ht="12.75">
      <c r="A69" s="22"/>
      <c r="E69" s="19"/>
    </row>
    <row r="70" spans="1:6" s="7" customFormat="1" ht="12.75">
      <c r="A70" s="22" t="s">
        <v>33</v>
      </c>
      <c r="D70" s="7" t="s">
        <v>20</v>
      </c>
      <c r="E70" s="20">
        <f>E65/10</f>
        <v>12.4</v>
      </c>
      <c r="F70" s="7" t="s">
        <v>22</v>
      </c>
    </row>
    <row r="71" spans="1:6" s="7" customFormat="1" ht="12.75">
      <c r="A71" s="22" t="s">
        <v>34</v>
      </c>
      <c r="B71" s="6"/>
      <c r="D71" s="7" t="s">
        <v>20</v>
      </c>
      <c r="E71" s="20">
        <f>E66/10</f>
        <v>10</v>
      </c>
      <c r="F71" s="7" t="s">
        <v>22</v>
      </c>
    </row>
    <row r="72" spans="2:5" s="7" customFormat="1" ht="12.75">
      <c r="B72" s="6"/>
      <c r="E72" s="19"/>
    </row>
    <row r="73" spans="1:5" s="7" customFormat="1" ht="12.75">
      <c r="A73" s="4" t="s">
        <v>47</v>
      </c>
      <c r="B73" s="6"/>
      <c r="E73" s="19"/>
    </row>
    <row r="74" spans="2:5" s="7" customFormat="1" ht="12.75">
      <c r="B74" s="6"/>
      <c r="E74" s="19"/>
    </row>
    <row r="75" spans="1:6" s="7" customFormat="1" ht="12.75">
      <c r="A75" s="7" t="s">
        <v>33</v>
      </c>
      <c r="D75" s="7" t="s">
        <v>20</v>
      </c>
      <c r="E75" s="20">
        <f>SUM(E65,E70)</f>
        <v>136.4</v>
      </c>
      <c r="F75" s="7" t="s">
        <v>22</v>
      </c>
    </row>
    <row r="76" spans="1:6" s="7" customFormat="1" ht="12.75">
      <c r="A76" s="7" t="s">
        <v>34</v>
      </c>
      <c r="B76" s="6"/>
      <c r="D76" s="7" t="s">
        <v>20</v>
      </c>
      <c r="E76" s="20">
        <f>SUM(E66,E71)</f>
        <v>110</v>
      </c>
      <c r="F76" s="7" t="s">
        <v>22</v>
      </c>
    </row>
    <row r="77" spans="2:5" s="7" customFormat="1" ht="12.75">
      <c r="B77" s="6"/>
      <c r="E77" s="19"/>
    </row>
  </sheetData>
  <mergeCells count="2">
    <mergeCell ref="C2:F2"/>
    <mergeCell ref="A1:M1"/>
  </mergeCells>
  <dataValidations count="1">
    <dataValidation errorStyle="warning" type="whole" operator="notBetween" showInputMessage="1" showErrorMessage="1" errorTitle="DO NOT ALTER" error="This is a calculated cell. Pick &quot;No&quot;, and then Esc to cancel." sqref="E10:E16 E7 E23 E18 E21 B32 E61 E65:E66 E70:E71 E75:E76 B2">
      <formula1>-8760</formula1>
      <formula2>8760</formula2>
    </dataValidation>
  </dataValidations>
  <printOptions gridLines="1"/>
  <pageMargins left="0.75" right="0.75" top="1" bottom="1" header="0.5" footer="0.5"/>
  <pageSetup horizontalDpi="360" verticalDpi="36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Hourly Rates</dc:title>
  <dc:subject/>
  <dc:creator>Ian A. White, CPEng.</dc:creator>
  <cp:keywords/>
  <dc:description/>
  <cp:lastModifiedBy>Ian A. White</cp:lastModifiedBy>
  <dcterms:modified xsi:type="dcterms:W3CDTF">2012-06-03T04:44:21Z</dcterms:modified>
  <cp:category/>
  <cp:version/>
  <cp:contentType/>
  <cp:contentStatus/>
</cp:coreProperties>
</file>